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grundy\Desktop\"/>
    </mc:Choice>
  </mc:AlternateContent>
  <bookViews>
    <workbookView xWindow="0" yWindow="0" windowWidth="18675" windowHeight="2430"/>
  </bookViews>
  <sheets>
    <sheet name="IOM Project Budget Format _6" sheetId="3" r:id="rId1"/>
  </sheets>
  <calcPr calcId="152511"/>
</workbook>
</file>

<file path=xl/calcChain.xml><?xml version="1.0" encoding="utf-8"?>
<calcChain xmlns="http://schemas.openxmlformats.org/spreadsheetml/2006/main">
  <c r="J39" i="3" l="1"/>
  <c r="O39" i="3"/>
  <c r="K40" i="3"/>
  <c r="K41" i="3"/>
  <c r="O41" i="3"/>
  <c r="O40" i="3"/>
  <c r="J38" i="3"/>
  <c r="I52" i="3" l="1"/>
  <c r="I49" i="3"/>
  <c r="J49" i="3" s="1"/>
  <c r="J48" i="3"/>
  <c r="J47" i="3"/>
  <c r="I46" i="3"/>
  <c r="J46" i="3" s="1"/>
  <c r="I45" i="3"/>
  <c r="J45" i="3" s="1"/>
  <c r="J44" i="3"/>
  <c r="J43" i="3"/>
  <c r="J42" i="3"/>
  <c r="J41" i="3"/>
  <c r="J40" i="3"/>
  <c r="J37" i="3"/>
  <c r="J36" i="3"/>
  <c r="I35" i="3"/>
  <c r="J35" i="3" s="1"/>
  <c r="J34" i="3"/>
  <c r="J30" i="3"/>
  <c r="J29" i="3"/>
  <c r="J28" i="3"/>
  <c r="J27" i="3"/>
  <c r="J26" i="3"/>
  <c r="J23" i="3"/>
  <c r="J22" i="3"/>
  <c r="J21" i="3"/>
  <c r="J20" i="3"/>
  <c r="I19" i="3"/>
  <c r="J19" i="3" s="1"/>
  <c r="J24" i="3" l="1"/>
  <c r="J31" i="3"/>
  <c r="J50" i="3"/>
  <c r="J32" i="3" l="1"/>
  <c r="J51" i="3" s="1"/>
  <c r="J52" i="3" s="1"/>
  <c r="K50" i="3" s="1"/>
</calcChain>
</file>

<file path=xl/sharedStrings.xml><?xml version="1.0" encoding="utf-8"?>
<sst xmlns="http://schemas.openxmlformats.org/spreadsheetml/2006/main" count="73" uniqueCount="51">
  <si>
    <t>Project Title:</t>
  </si>
  <si>
    <t>Project Type:</t>
  </si>
  <si>
    <t>WBS</t>
  </si>
  <si>
    <t>Item</t>
  </si>
  <si>
    <t>Unit</t>
  </si>
  <si>
    <t>Nr of Units</t>
  </si>
  <si>
    <t>Unit Cost</t>
  </si>
  <si>
    <t>Total</t>
  </si>
  <si>
    <t>A. STAFF Costs</t>
  </si>
  <si>
    <t>B. OFFICE Costs</t>
  </si>
  <si>
    <t>C. OPERATIONAL Costs</t>
  </si>
  <si>
    <t>Total Staff Costs:</t>
  </si>
  <si>
    <t>Total Office Costs:</t>
  </si>
  <si>
    <t>Total Operational Costs:</t>
  </si>
  <si>
    <t>Total Staff and Office  Costs:</t>
  </si>
  <si>
    <t>Vehicle maintenances (fuel, repairs/insurance etc)</t>
  </si>
  <si>
    <t>Offices supplies</t>
  </si>
  <si>
    <t>Security costs</t>
  </si>
  <si>
    <t>Month(s)</t>
  </si>
  <si>
    <t>Communication cost ( fixed line, VSAT and mobile)</t>
  </si>
  <si>
    <t>Each</t>
  </si>
  <si>
    <t>Lump Sum</t>
  </si>
  <si>
    <t>Building and Maintenance</t>
  </si>
  <si>
    <t>Project Assistant (100%)</t>
  </si>
  <si>
    <t>CCCM operations and Shelter Assistant</t>
  </si>
  <si>
    <t>IOM Budget Component</t>
  </si>
  <si>
    <r>
      <t xml:space="preserve">Project Duration: </t>
    </r>
    <r>
      <rPr>
        <sz val="11"/>
        <rFont val="Arial"/>
        <family val="2"/>
      </rPr>
      <t>6 MONTHS</t>
    </r>
  </si>
  <si>
    <t>IOM GRAND TOTAL</t>
  </si>
  <si>
    <t>IOM Overhead Costs (7%)</t>
  </si>
  <si>
    <t>CCCM Expert (20%)</t>
  </si>
  <si>
    <t>1 x return ticket for DTM Expert from Geneva</t>
  </si>
  <si>
    <t>Laptops for IDP site profiling and data entry</t>
  </si>
  <si>
    <t>1 x DSA for DTM expert for 1 months</t>
  </si>
  <si>
    <t>Locally contracted data analyst / IT consultant</t>
  </si>
  <si>
    <t>Day(s)</t>
  </si>
  <si>
    <t>Colour Printer for production of DTM report products and Maps</t>
  </si>
  <si>
    <t>Training for Enumerators</t>
  </si>
  <si>
    <t>Training for data entry clerks</t>
  </si>
  <si>
    <t>Vehicle hire for transportation of project team</t>
  </si>
  <si>
    <t>Vehicle hire for transportation of Enumerators (6 vehicles)</t>
  </si>
  <si>
    <t>Stationary and consumable office equipment</t>
  </si>
  <si>
    <t>Communication costs (mobile communications, data transfer, internet services)</t>
  </si>
  <si>
    <t>DSA for core project team members (CCCM expert, Project Manager and other core staff)</t>
  </si>
  <si>
    <t>ENHANCING THE EFFECTIVENSS OF HUMANITARAIN ACTORS IN MALAWI TO ADDRESS THE EMERGENCY AND PROTECTION / GBV NEEDS OF AFFECTED POPULATIONS THROUGH ENHANCED DISPLACEMENT TRACKING AND MONITORING</t>
  </si>
  <si>
    <t>DTM, IM, DB expert (100%) based on need diferent profile</t>
  </si>
  <si>
    <t>Enumerators for data gathering (10 per district = 60 at 15 USD per day for 90 days</t>
  </si>
  <si>
    <t>Date Entry Clerks (2 per district = 12 at 30 USD per day for 90 days)</t>
  </si>
  <si>
    <t>District operations coordinators (6*800= 3000)</t>
  </si>
  <si>
    <t>Team leaders (6*2=12 at 600)</t>
  </si>
  <si>
    <t>Project Manager (P3) 50%</t>
  </si>
  <si>
    <t>Budget Amount Requested in USD: 591,924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</si>
</sst>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u/>
      <sz val="11"/>
      <name val="Arial"/>
      <family val="2"/>
    </font>
    <font>
      <sz val="11"/>
      <color indexed="10"/>
      <name val="Arial"/>
      <family val="2"/>
    </font>
    <font>
      <b/>
      <sz val="16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3" fontId="2" fillId="0" borderId="0" xfId="1" applyFont="1" applyAlignment="1">
      <alignment horizontal="center"/>
    </xf>
    <xf numFmtId="43" fontId="4" fillId="0" borderId="0" xfId="1" applyFont="1"/>
    <xf numFmtId="43" fontId="4" fillId="2" borderId="3" xfId="1" applyFont="1" applyFill="1" applyBorder="1"/>
    <xf numFmtId="43" fontId="4" fillId="0" borderId="2" xfId="1" applyFont="1" applyBorder="1"/>
    <xf numFmtId="43" fontId="4" fillId="0" borderId="1" xfId="1" applyFont="1" applyBorder="1"/>
    <xf numFmtId="43" fontId="4" fillId="2" borderId="7" xfId="1" applyFont="1" applyFill="1" applyBorder="1"/>
    <xf numFmtId="43" fontId="5" fillId="3" borderId="8" xfId="1" applyFont="1" applyFill="1" applyBorder="1"/>
    <xf numFmtId="43" fontId="5" fillId="3" borderId="8" xfId="1" applyFont="1" applyFill="1" applyBorder="1" applyAlignment="1">
      <alignment horizontal="right"/>
    </xf>
    <xf numFmtId="43" fontId="5" fillId="4" borderId="9" xfId="1" applyFont="1" applyFill="1" applyBorder="1" applyAlignment="1">
      <alignment horizontal="right"/>
    </xf>
    <xf numFmtId="43" fontId="5" fillId="3" borderId="2" xfId="1" applyFont="1" applyFill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0" xfId="0" applyFont="1"/>
    <xf numFmtId="43" fontId="4" fillId="0" borderId="0" xfId="0" applyNumberFormat="1" applyFont="1"/>
    <xf numFmtId="0" fontId="4" fillId="0" borderId="12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8" fillId="0" borderId="0" xfId="0" applyFont="1"/>
    <xf numFmtId="0" fontId="4" fillId="6" borderId="4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43" fontId="4" fillId="6" borderId="1" xfId="1" applyFont="1" applyFill="1" applyBorder="1"/>
    <xf numFmtId="0" fontId="4" fillId="6" borderId="10" xfId="0" applyFont="1" applyFill="1" applyBorder="1"/>
    <xf numFmtId="43" fontId="4" fillId="6" borderId="11" xfId="1" applyFont="1" applyFill="1" applyBorder="1"/>
    <xf numFmtId="3" fontId="4" fillId="0" borderId="2" xfId="1" applyNumberFormat="1" applyFont="1" applyBorder="1"/>
    <xf numFmtId="3" fontId="4" fillId="0" borderId="1" xfId="1" applyNumberFormat="1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9" fontId="4" fillId="0" borderId="0" xfId="2" applyFont="1"/>
    <xf numFmtId="0" fontId="3" fillId="3" borderId="5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0" fillId="0" borderId="14" xfId="0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0" fontId="0" fillId="4" borderId="14" xfId="0" applyFill="1" applyBorder="1" applyAlignment="1"/>
    <xf numFmtId="0" fontId="3" fillId="3" borderId="4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0" fillId="0" borderId="11" xfId="0" applyBorder="1" applyAlignment="1"/>
    <xf numFmtId="3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5" fillId="5" borderId="1" xfId="1" applyFont="1" applyFill="1" applyBorder="1" applyAlignment="1">
      <alignment horizontal="center" vertical="center" wrapText="1"/>
    </xf>
    <xf numFmtId="43" fontId="5" fillId="5" borderId="8" xfId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8:O56"/>
  <sheetViews>
    <sheetView showGridLines="0" tabSelected="1" zoomScale="85" zoomScaleNormal="100" workbookViewId="0">
      <selection activeCell="F23" sqref="F23"/>
    </sheetView>
  </sheetViews>
  <sheetFormatPr defaultColWidth="9.140625" defaultRowHeight="14.25" x14ac:dyDescent="0.2"/>
  <cols>
    <col min="1" max="1" width="6" style="1" customWidth="1"/>
    <col min="2" max="2" width="9.140625" style="1"/>
    <col min="3" max="3" width="1.5703125" style="1" customWidth="1"/>
    <col min="4" max="4" width="1" style="1" customWidth="1"/>
    <col min="5" max="5" width="11" style="1" customWidth="1"/>
    <col min="6" max="6" width="97" style="1" customWidth="1"/>
    <col min="7" max="7" width="15.42578125" style="1" customWidth="1"/>
    <col min="8" max="8" width="12.42578125" style="1" customWidth="1"/>
    <col min="9" max="9" width="17.5703125" style="11" customWidth="1"/>
    <col min="10" max="10" width="23.42578125" style="11" customWidth="1"/>
    <col min="11" max="11" width="8.5703125" style="1" hidden="1" customWidth="1"/>
    <col min="12" max="15" width="0" style="1" hidden="1" customWidth="1"/>
    <col min="16" max="16384" width="9.140625" style="1"/>
  </cols>
  <sheetData>
    <row r="8" spans="2:12" ht="15.75" x14ac:dyDescent="0.25">
      <c r="B8" s="57"/>
      <c r="C8" s="57"/>
      <c r="D8" s="57"/>
      <c r="E8" s="57"/>
      <c r="F8" s="57"/>
      <c r="G8" s="57"/>
      <c r="H8" s="57"/>
      <c r="I8" s="57"/>
    </row>
    <row r="9" spans="2:12" ht="15.75" x14ac:dyDescent="0.25">
      <c r="B9" s="39"/>
      <c r="C9" s="39"/>
      <c r="D9" s="39"/>
      <c r="E9" s="39"/>
      <c r="F9" s="39"/>
      <c r="G9" s="39"/>
      <c r="H9" s="39"/>
      <c r="I9" s="10"/>
    </row>
    <row r="10" spans="2:12" ht="41.25" customHeight="1" x14ac:dyDescent="0.2">
      <c r="B10" s="63" t="s">
        <v>0</v>
      </c>
      <c r="C10" s="63"/>
      <c r="D10" s="68" t="s">
        <v>43</v>
      </c>
      <c r="E10" s="68"/>
      <c r="F10" s="68"/>
      <c r="G10" s="68"/>
      <c r="H10" s="68"/>
      <c r="I10" s="69"/>
      <c r="J10" s="69"/>
    </row>
    <row r="11" spans="2:12" ht="15" x14ac:dyDescent="0.25">
      <c r="B11" s="2" t="s">
        <v>1</v>
      </c>
    </row>
    <row r="12" spans="2:12" ht="15" x14ac:dyDescent="0.25">
      <c r="B12" s="61" t="s">
        <v>50</v>
      </c>
      <c r="C12" s="62"/>
      <c r="D12" s="62"/>
      <c r="E12" s="62"/>
      <c r="F12" s="62"/>
    </row>
    <row r="13" spans="2:12" ht="15" x14ac:dyDescent="0.25">
      <c r="B13" s="25" t="s">
        <v>26</v>
      </c>
    </row>
    <row r="14" spans="2:12" ht="15" x14ac:dyDescent="0.25">
      <c r="B14" s="25"/>
    </row>
    <row r="15" spans="2:12" ht="20.25" x14ac:dyDescent="0.3">
      <c r="B15" s="28" t="s">
        <v>25</v>
      </c>
      <c r="D15" s="3"/>
    </row>
    <row r="16" spans="2:12" ht="45.75" customHeight="1" x14ac:dyDescent="0.2">
      <c r="B16" s="64" t="s">
        <v>2</v>
      </c>
      <c r="C16" s="65"/>
      <c r="D16" s="65"/>
      <c r="E16" s="65"/>
      <c r="F16" s="47" t="s">
        <v>3</v>
      </c>
      <c r="G16" s="47" t="s">
        <v>4</v>
      </c>
      <c r="H16" s="47" t="s">
        <v>5</v>
      </c>
      <c r="I16" s="70" t="s">
        <v>6</v>
      </c>
      <c r="J16" s="70" t="s">
        <v>7</v>
      </c>
      <c r="L16" s="22"/>
    </row>
    <row r="17" spans="2:10" ht="15" thickBot="1" x14ac:dyDescent="0.25">
      <c r="B17" s="66"/>
      <c r="C17" s="67"/>
      <c r="D17" s="67"/>
      <c r="E17" s="67"/>
      <c r="F17" s="48"/>
      <c r="G17" s="48"/>
      <c r="H17" s="48"/>
      <c r="I17" s="71"/>
      <c r="J17" s="71"/>
    </row>
    <row r="18" spans="2:10" ht="15.75" thickBot="1" x14ac:dyDescent="0.25">
      <c r="B18" s="49" t="s">
        <v>8</v>
      </c>
      <c r="C18" s="50"/>
      <c r="D18" s="50"/>
      <c r="E18" s="50"/>
      <c r="F18" s="6"/>
      <c r="G18" s="6"/>
      <c r="H18" s="6"/>
      <c r="I18" s="12"/>
      <c r="J18" s="15"/>
    </row>
    <row r="19" spans="2:10" x14ac:dyDescent="0.2">
      <c r="B19" s="46"/>
      <c r="C19" s="46"/>
      <c r="D19" s="46"/>
      <c r="E19" s="46"/>
      <c r="F19" s="37" t="s">
        <v>29</v>
      </c>
      <c r="G19" s="5" t="s">
        <v>18</v>
      </c>
      <c r="H19" s="5">
        <v>6</v>
      </c>
      <c r="I19" s="35">
        <f>5000*0.2</f>
        <v>1000</v>
      </c>
      <c r="J19" s="13">
        <f>+H19*I19</f>
        <v>6000</v>
      </c>
    </row>
    <row r="20" spans="2:10" x14ac:dyDescent="0.2">
      <c r="B20" s="45"/>
      <c r="C20" s="45"/>
      <c r="D20" s="45"/>
      <c r="E20" s="45"/>
      <c r="F20" s="40" t="s">
        <v>49</v>
      </c>
      <c r="G20" s="4" t="s">
        <v>18</v>
      </c>
      <c r="H20" s="5">
        <v>6</v>
      </c>
      <c r="I20" s="36">
        <v>5000</v>
      </c>
      <c r="J20" s="13">
        <f>+H20*I20</f>
        <v>30000</v>
      </c>
    </row>
    <row r="21" spans="2:10" x14ac:dyDescent="0.2">
      <c r="B21" s="45"/>
      <c r="C21" s="45"/>
      <c r="D21" s="45"/>
      <c r="E21" s="45"/>
      <c r="F21" s="40" t="s">
        <v>24</v>
      </c>
      <c r="G21" s="4" t="s">
        <v>18</v>
      </c>
      <c r="H21" s="5">
        <v>6</v>
      </c>
      <c r="I21" s="36">
        <v>4000</v>
      </c>
      <c r="J21" s="14">
        <f>+H21*I21</f>
        <v>24000</v>
      </c>
    </row>
    <row r="22" spans="2:10" x14ac:dyDescent="0.2">
      <c r="B22" s="8"/>
      <c r="C22" s="24"/>
      <c r="D22" s="24"/>
      <c r="E22" s="24"/>
      <c r="F22" s="40" t="s">
        <v>44</v>
      </c>
      <c r="G22" s="4" t="s">
        <v>18</v>
      </c>
      <c r="H22" s="5">
        <v>3</v>
      </c>
      <c r="I22" s="36">
        <v>12000</v>
      </c>
      <c r="J22" s="14">
        <f>+H22*I22</f>
        <v>36000</v>
      </c>
    </row>
    <row r="23" spans="2:10" x14ac:dyDescent="0.2">
      <c r="B23" s="8"/>
      <c r="C23" s="24"/>
      <c r="D23" s="24"/>
      <c r="E23" s="24"/>
      <c r="F23" s="38" t="s">
        <v>23</v>
      </c>
      <c r="G23" s="4" t="s">
        <v>18</v>
      </c>
      <c r="H23" s="5">
        <v>6</v>
      </c>
      <c r="I23" s="36">
        <v>1500</v>
      </c>
      <c r="J23" s="14">
        <f>I23*H23</f>
        <v>9000</v>
      </c>
    </row>
    <row r="24" spans="2:10" ht="15.75" thickBot="1" x14ac:dyDescent="0.3">
      <c r="B24" s="42" t="s">
        <v>11</v>
      </c>
      <c r="C24" s="43"/>
      <c r="D24" s="43"/>
      <c r="E24" s="43"/>
      <c r="F24" s="43"/>
      <c r="G24" s="43"/>
      <c r="H24" s="43"/>
      <c r="I24" s="44"/>
      <c r="J24" s="16">
        <f>SUM(J19:J23)</f>
        <v>105000</v>
      </c>
    </row>
    <row r="25" spans="2:10" ht="15.75" thickBot="1" x14ac:dyDescent="0.25">
      <c r="B25" s="49" t="s">
        <v>9</v>
      </c>
      <c r="C25" s="50"/>
      <c r="D25" s="50"/>
      <c r="E25" s="50"/>
      <c r="F25" s="6"/>
      <c r="G25" s="6"/>
      <c r="H25" s="6"/>
      <c r="I25" s="12"/>
      <c r="J25" s="15"/>
    </row>
    <row r="26" spans="2:10" x14ac:dyDescent="0.2">
      <c r="B26" s="46"/>
      <c r="C26" s="46"/>
      <c r="D26" s="46"/>
      <c r="E26" s="46"/>
      <c r="F26" s="37" t="s">
        <v>22</v>
      </c>
      <c r="G26" s="5" t="s">
        <v>18</v>
      </c>
      <c r="H26" s="5">
        <v>6</v>
      </c>
      <c r="I26" s="36">
        <v>800</v>
      </c>
      <c r="J26" s="13">
        <f t="shared" ref="J26:J30" si="0">+H26*I26</f>
        <v>4800</v>
      </c>
    </row>
    <row r="27" spans="2:10" x14ac:dyDescent="0.2">
      <c r="B27" s="58"/>
      <c r="C27" s="59"/>
      <c r="D27" s="59"/>
      <c r="E27" s="60"/>
      <c r="F27" s="9" t="s">
        <v>19</v>
      </c>
      <c r="G27" s="5" t="s">
        <v>18</v>
      </c>
      <c r="H27" s="5">
        <v>6</v>
      </c>
      <c r="I27" s="36">
        <v>200</v>
      </c>
      <c r="J27" s="13">
        <f t="shared" si="0"/>
        <v>1200</v>
      </c>
    </row>
    <row r="28" spans="2:10" x14ac:dyDescent="0.2">
      <c r="B28" s="58"/>
      <c r="C28" s="59"/>
      <c r="D28" s="59"/>
      <c r="E28" s="60"/>
      <c r="F28" s="9" t="s">
        <v>15</v>
      </c>
      <c r="G28" s="5" t="s">
        <v>18</v>
      </c>
      <c r="H28" s="5">
        <v>6</v>
      </c>
      <c r="I28" s="36">
        <v>300</v>
      </c>
      <c r="J28" s="13">
        <f t="shared" si="0"/>
        <v>1800</v>
      </c>
    </row>
    <row r="29" spans="2:10" x14ac:dyDescent="0.2">
      <c r="B29" s="58"/>
      <c r="C29" s="59"/>
      <c r="D29" s="59"/>
      <c r="E29" s="60"/>
      <c r="F29" s="9" t="s">
        <v>16</v>
      </c>
      <c r="G29" s="5" t="s">
        <v>18</v>
      </c>
      <c r="H29" s="5">
        <v>6</v>
      </c>
      <c r="I29" s="36">
        <v>200</v>
      </c>
      <c r="J29" s="13">
        <f t="shared" si="0"/>
        <v>1200</v>
      </c>
    </row>
    <row r="30" spans="2:10" ht="17.25" customHeight="1" x14ac:dyDescent="0.2">
      <c r="B30" s="45"/>
      <c r="C30" s="45"/>
      <c r="D30" s="45"/>
      <c r="E30" s="45"/>
      <c r="F30" s="7" t="s">
        <v>17</v>
      </c>
      <c r="G30" s="4" t="s">
        <v>18</v>
      </c>
      <c r="H30" s="5">
        <v>6</v>
      </c>
      <c r="I30" s="36">
        <v>300</v>
      </c>
      <c r="J30" s="14">
        <f t="shared" si="0"/>
        <v>1800</v>
      </c>
    </row>
    <row r="31" spans="2:10" ht="15" x14ac:dyDescent="0.25">
      <c r="B31" s="42" t="s">
        <v>12</v>
      </c>
      <c r="C31" s="43"/>
      <c r="D31" s="43"/>
      <c r="E31" s="43"/>
      <c r="F31" s="43"/>
      <c r="G31" s="43"/>
      <c r="H31" s="43"/>
      <c r="I31" s="44"/>
      <c r="J31" s="17">
        <f>SUM(J26:J30)</f>
        <v>10800</v>
      </c>
    </row>
    <row r="32" spans="2:10" ht="15.75" thickBot="1" x14ac:dyDescent="0.3">
      <c r="B32" s="51" t="s">
        <v>14</v>
      </c>
      <c r="C32" s="52"/>
      <c r="D32" s="52"/>
      <c r="E32" s="52"/>
      <c r="F32" s="52"/>
      <c r="G32" s="52"/>
      <c r="H32" s="52"/>
      <c r="I32" s="53"/>
      <c r="J32" s="18">
        <f>J24+J31</f>
        <v>115800</v>
      </c>
    </row>
    <row r="33" spans="2:15" ht="15.75" thickBot="1" x14ac:dyDescent="0.25">
      <c r="B33" s="49" t="s">
        <v>10</v>
      </c>
      <c r="C33" s="50"/>
      <c r="D33" s="50"/>
      <c r="E33" s="50"/>
      <c r="F33" s="6"/>
      <c r="G33" s="6"/>
      <c r="H33" s="6"/>
      <c r="I33" s="12"/>
      <c r="J33" s="15"/>
    </row>
    <row r="34" spans="2:15" x14ac:dyDescent="0.2">
      <c r="B34" s="7"/>
      <c r="C34" s="20"/>
      <c r="D34" s="20"/>
      <c r="E34" s="21"/>
      <c r="F34" s="38" t="s">
        <v>30</v>
      </c>
      <c r="G34" s="4" t="s">
        <v>21</v>
      </c>
      <c r="H34" s="4">
        <v>1</v>
      </c>
      <c r="I34" s="36">
        <v>800</v>
      </c>
      <c r="J34" s="14">
        <f>H34*I34</f>
        <v>800</v>
      </c>
    </row>
    <row r="35" spans="2:15" x14ac:dyDescent="0.2">
      <c r="B35" s="7"/>
      <c r="C35" s="20"/>
      <c r="D35" s="20"/>
      <c r="E35" s="21"/>
      <c r="F35" s="38" t="s">
        <v>32</v>
      </c>
      <c r="G35" s="4" t="s">
        <v>18</v>
      </c>
      <c r="H35" s="4">
        <v>3</v>
      </c>
      <c r="I35" s="36">
        <f>200*30</f>
        <v>6000</v>
      </c>
      <c r="J35" s="14">
        <f t="shared" ref="J35:J49" si="1">H35*I35</f>
        <v>18000</v>
      </c>
    </row>
    <row r="36" spans="2:15" x14ac:dyDescent="0.2">
      <c r="B36" s="7"/>
      <c r="C36" s="20"/>
      <c r="D36" s="20"/>
      <c r="E36" s="21"/>
      <c r="F36" s="38" t="s">
        <v>31</v>
      </c>
      <c r="G36" s="4" t="s">
        <v>20</v>
      </c>
      <c r="H36" s="4">
        <v>12</v>
      </c>
      <c r="I36" s="36">
        <v>1500</v>
      </c>
      <c r="J36" s="14">
        <f t="shared" si="1"/>
        <v>18000</v>
      </c>
    </row>
    <row r="37" spans="2:15" x14ac:dyDescent="0.2">
      <c r="B37" s="7"/>
      <c r="C37" s="20"/>
      <c r="D37" s="20"/>
      <c r="E37" s="21"/>
      <c r="F37" s="38" t="s">
        <v>33</v>
      </c>
      <c r="G37" s="4" t="s">
        <v>18</v>
      </c>
      <c r="H37" s="4">
        <v>6</v>
      </c>
      <c r="I37" s="36">
        <v>3000</v>
      </c>
      <c r="J37" s="14">
        <f t="shared" si="1"/>
        <v>18000</v>
      </c>
    </row>
    <row r="38" spans="2:15" x14ac:dyDescent="0.2">
      <c r="B38" s="7"/>
      <c r="C38" s="20"/>
      <c r="D38" s="20"/>
      <c r="E38" s="21"/>
      <c r="F38" s="38" t="s">
        <v>47</v>
      </c>
      <c r="G38" s="4" t="s">
        <v>18</v>
      </c>
      <c r="H38" s="4">
        <v>6</v>
      </c>
      <c r="I38" s="36">
        <v>4800</v>
      </c>
      <c r="J38" s="14">
        <f t="shared" si="1"/>
        <v>28800</v>
      </c>
    </row>
    <row r="39" spans="2:15" x14ac:dyDescent="0.2">
      <c r="B39" s="7"/>
      <c r="C39" s="20"/>
      <c r="D39" s="20"/>
      <c r="E39" s="21"/>
      <c r="F39" s="38" t="s">
        <v>48</v>
      </c>
      <c r="G39" s="4" t="s">
        <v>18</v>
      </c>
      <c r="H39" s="4">
        <v>6</v>
      </c>
      <c r="I39" s="36">
        <v>7200</v>
      </c>
      <c r="J39" s="14">
        <f t="shared" si="1"/>
        <v>43200</v>
      </c>
      <c r="L39" s="1">
        <v>600</v>
      </c>
      <c r="M39" s="1">
        <v>12</v>
      </c>
      <c r="O39" s="1">
        <f>L39*M39</f>
        <v>7200</v>
      </c>
    </row>
    <row r="40" spans="2:15" x14ac:dyDescent="0.2">
      <c r="B40" s="7"/>
      <c r="C40" s="20"/>
      <c r="D40" s="20"/>
      <c r="E40" s="21"/>
      <c r="F40" s="38" t="s">
        <v>45</v>
      </c>
      <c r="G40" s="4" t="s">
        <v>34</v>
      </c>
      <c r="H40" s="4">
        <v>5400</v>
      </c>
      <c r="I40" s="36">
        <v>15</v>
      </c>
      <c r="J40" s="14">
        <f t="shared" si="1"/>
        <v>81000</v>
      </c>
      <c r="K40" s="1">
        <f>L40*M40*N40</f>
        <v>81000</v>
      </c>
      <c r="L40" s="1">
        <v>60</v>
      </c>
      <c r="M40" s="1">
        <v>15</v>
      </c>
      <c r="N40" s="1">
        <v>90</v>
      </c>
      <c r="O40" s="1">
        <f>N40*L40</f>
        <v>5400</v>
      </c>
    </row>
    <row r="41" spans="2:15" x14ac:dyDescent="0.2">
      <c r="B41" s="7"/>
      <c r="C41" s="20"/>
      <c r="D41" s="20"/>
      <c r="E41" s="21"/>
      <c r="F41" s="38" t="s">
        <v>46</v>
      </c>
      <c r="G41" s="4" t="s">
        <v>34</v>
      </c>
      <c r="H41" s="4">
        <v>1080</v>
      </c>
      <c r="I41" s="36">
        <v>30</v>
      </c>
      <c r="J41" s="14">
        <f t="shared" si="1"/>
        <v>32400</v>
      </c>
      <c r="K41" s="1">
        <f>L41*M41*N41</f>
        <v>32400</v>
      </c>
      <c r="L41" s="1">
        <v>12</v>
      </c>
      <c r="M41" s="1">
        <v>30</v>
      </c>
      <c r="N41" s="1">
        <v>90</v>
      </c>
      <c r="O41" s="1">
        <f>N41*L41</f>
        <v>1080</v>
      </c>
    </row>
    <row r="42" spans="2:15" x14ac:dyDescent="0.2">
      <c r="B42" s="7"/>
      <c r="C42" s="20"/>
      <c r="D42" s="20"/>
      <c r="E42" s="21"/>
      <c r="F42" s="38" t="s">
        <v>35</v>
      </c>
      <c r="G42" s="4" t="s">
        <v>20</v>
      </c>
      <c r="H42" s="4">
        <v>1</v>
      </c>
      <c r="I42" s="36">
        <v>3400</v>
      </c>
      <c r="J42" s="14">
        <f t="shared" si="1"/>
        <v>3400</v>
      </c>
    </row>
    <row r="43" spans="2:15" x14ac:dyDescent="0.2">
      <c r="B43" s="7"/>
      <c r="C43" s="20"/>
      <c r="D43" s="20"/>
      <c r="E43" s="21"/>
      <c r="F43" s="38" t="s">
        <v>36</v>
      </c>
      <c r="G43" s="4" t="s">
        <v>21</v>
      </c>
      <c r="H43" s="4">
        <v>6</v>
      </c>
      <c r="I43" s="36">
        <v>500</v>
      </c>
      <c r="J43" s="14">
        <f t="shared" si="1"/>
        <v>3000</v>
      </c>
    </row>
    <row r="44" spans="2:15" x14ac:dyDescent="0.2">
      <c r="B44" s="7"/>
      <c r="C44" s="20"/>
      <c r="D44" s="20"/>
      <c r="E44" s="21"/>
      <c r="F44" s="38" t="s">
        <v>37</v>
      </c>
      <c r="G44" s="4" t="s">
        <v>21</v>
      </c>
      <c r="H44" s="4">
        <v>6</v>
      </c>
      <c r="I44" s="36">
        <v>200</v>
      </c>
      <c r="J44" s="14">
        <f t="shared" si="1"/>
        <v>1200</v>
      </c>
    </row>
    <row r="45" spans="2:15" x14ac:dyDescent="0.2">
      <c r="B45" s="7"/>
      <c r="C45" s="20"/>
      <c r="D45" s="20"/>
      <c r="E45" s="21"/>
      <c r="F45" s="38" t="s">
        <v>39</v>
      </c>
      <c r="G45" s="4" t="s">
        <v>18</v>
      </c>
      <c r="H45" s="4">
        <v>6</v>
      </c>
      <c r="I45" s="36">
        <f>100*30*6</f>
        <v>18000</v>
      </c>
      <c r="J45" s="14">
        <f t="shared" si="1"/>
        <v>108000</v>
      </c>
    </row>
    <row r="46" spans="2:15" x14ac:dyDescent="0.2">
      <c r="B46" s="7"/>
      <c r="C46" s="20"/>
      <c r="D46" s="20"/>
      <c r="E46" s="21"/>
      <c r="F46" s="38" t="s">
        <v>38</v>
      </c>
      <c r="G46" s="4" t="s">
        <v>18</v>
      </c>
      <c r="H46" s="4">
        <v>6</v>
      </c>
      <c r="I46" s="36">
        <f>100*30</f>
        <v>3000</v>
      </c>
      <c r="J46" s="14">
        <f t="shared" si="1"/>
        <v>18000</v>
      </c>
    </row>
    <row r="47" spans="2:15" x14ac:dyDescent="0.2">
      <c r="B47" s="7"/>
      <c r="C47" s="20"/>
      <c r="D47" s="20"/>
      <c r="E47" s="21"/>
      <c r="F47" s="38" t="s">
        <v>40</v>
      </c>
      <c r="G47" s="4" t="s">
        <v>18</v>
      </c>
      <c r="H47" s="4">
        <v>6</v>
      </c>
      <c r="I47" s="36">
        <v>2000</v>
      </c>
      <c r="J47" s="14">
        <f t="shared" si="1"/>
        <v>12000</v>
      </c>
    </row>
    <row r="48" spans="2:15" x14ac:dyDescent="0.2">
      <c r="B48" s="7"/>
      <c r="C48" s="20"/>
      <c r="D48" s="20"/>
      <c r="E48" s="21"/>
      <c r="F48" s="38" t="s">
        <v>41</v>
      </c>
      <c r="G48" s="4" t="s">
        <v>18</v>
      </c>
      <c r="H48" s="4">
        <v>6</v>
      </c>
      <c r="I48" s="36">
        <v>3000</v>
      </c>
      <c r="J48" s="14">
        <f t="shared" si="1"/>
        <v>18000</v>
      </c>
    </row>
    <row r="49" spans="2:11" x14ac:dyDescent="0.2">
      <c r="B49" s="7"/>
      <c r="C49" s="20"/>
      <c r="D49" s="20"/>
      <c r="E49" s="21"/>
      <c r="F49" s="38" t="s">
        <v>42</v>
      </c>
      <c r="G49" s="4" t="s">
        <v>18</v>
      </c>
      <c r="H49" s="4">
        <v>6</v>
      </c>
      <c r="I49" s="36">
        <f>(200*20)+(200*8)</f>
        <v>5600</v>
      </c>
      <c r="J49" s="14">
        <f t="shared" si="1"/>
        <v>33600</v>
      </c>
    </row>
    <row r="50" spans="2:11" ht="15.75" thickBot="1" x14ac:dyDescent="0.3">
      <c r="B50" s="51" t="s">
        <v>13</v>
      </c>
      <c r="C50" s="52"/>
      <c r="D50" s="52"/>
      <c r="E50" s="52"/>
      <c r="F50" s="52"/>
      <c r="G50" s="52"/>
      <c r="H50" s="52"/>
      <c r="I50" s="53"/>
      <c r="J50" s="18">
        <f>SUM(J34:J49)</f>
        <v>437400</v>
      </c>
      <c r="K50" s="41">
        <f>J50/J52</f>
        <v>0.73894621606827904</v>
      </c>
    </row>
    <row r="51" spans="2:11" x14ac:dyDescent="0.2">
      <c r="B51" s="29"/>
      <c r="C51" s="30"/>
      <c r="D51" s="30"/>
      <c r="E51" s="31"/>
      <c r="F51" s="29" t="s">
        <v>28</v>
      </c>
      <c r="G51" s="33"/>
      <c r="H51" s="33"/>
      <c r="I51" s="34"/>
      <c r="J51" s="32">
        <f>(J32+J50)*0.07</f>
        <v>38724.000000000007</v>
      </c>
    </row>
    <row r="52" spans="2:11" ht="15" x14ac:dyDescent="0.25">
      <c r="B52" s="54" t="s">
        <v>27</v>
      </c>
      <c r="C52" s="55"/>
      <c r="D52" s="55"/>
      <c r="E52" s="55"/>
      <c r="F52" s="55"/>
      <c r="G52" s="55"/>
      <c r="H52" s="55"/>
      <c r="I52" s="56">
        <f>I11+I18+I34</f>
        <v>800</v>
      </c>
      <c r="J52" s="19">
        <f>J50+J32+J51</f>
        <v>591924</v>
      </c>
      <c r="K52" s="23"/>
    </row>
    <row r="53" spans="2:11" s="26" customFormat="1" x14ac:dyDescent="0.2">
      <c r="B53" s="24"/>
      <c r="C53" s="24"/>
      <c r="D53" s="24"/>
    </row>
    <row r="54" spans="2:11" s="26" customFormat="1" x14ac:dyDescent="0.2">
      <c r="B54" s="27"/>
      <c r="C54" s="27"/>
      <c r="D54" s="27"/>
    </row>
    <row r="55" spans="2:11" x14ac:dyDescent="0.2">
      <c r="I55" s="1"/>
      <c r="J55" s="1"/>
    </row>
    <row r="56" spans="2:11" x14ac:dyDescent="0.2">
      <c r="I56" s="1"/>
      <c r="J56" s="1"/>
    </row>
  </sheetData>
  <mergeCells count="26">
    <mergeCell ref="B25:E25"/>
    <mergeCell ref="B8:I8"/>
    <mergeCell ref="B10:C10"/>
    <mergeCell ref="D10:J10"/>
    <mergeCell ref="B12:F12"/>
    <mergeCell ref="B16:E17"/>
    <mergeCell ref="F16:F17"/>
    <mergeCell ref="G16:G17"/>
    <mergeCell ref="H16:H17"/>
    <mergeCell ref="I16:I17"/>
    <mergeCell ref="J16:J17"/>
    <mergeCell ref="B18:E18"/>
    <mergeCell ref="B19:E19"/>
    <mergeCell ref="B20:E20"/>
    <mergeCell ref="B21:E21"/>
    <mergeCell ref="B24:I24"/>
    <mergeCell ref="B32:I32"/>
    <mergeCell ref="B33:E33"/>
    <mergeCell ref="B50:I50"/>
    <mergeCell ref="B52:I52"/>
    <mergeCell ref="B26:E26"/>
    <mergeCell ref="B27:E27"/>
    <mergeCell ref="B28:E28"/>
    <mergeCell ref="B29:E29"/>
    <mergeCell ref="B30:E30"/>
    <mergeCell ref="B31:I31"/>
  </mergeCells>
  <dataValidations count="1">
    <dataValidation type="list" allowBlank="1" showInputMessage="1" showErrorMessage="1" sqref="F57:F285 G19:G23 G34:G49 G51 G26:G30">
      <formula1>"Month(s), Day(s), Each, No. of Person, Item, Lump Sum"</formula1>
    </dataValidation>
  </dataValidations>
  <pageMargins left="0.27559055118110237" right="0.15748031496062992" top="0.43" bottom="0.22" header="0.33" footer="0.14000000000000001"/>
  <pageSetup paperSize="9" scale="42" fitToWidth="10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31D1BD6C9B064685F02B7513D28303" ma:contentTypeVersion="30" ma:contentTypeDescription="Create a new document." ma:contentTypeScope="" ma:versionID="86fd1540c44670f9e94382153f833116">
  <xsd:schema xmlns:xsd="http://www.w3.org/2001/XMLSchema" xmlns:xs="http://www.w3.org/2001/XMLSchema" xmlns:p="http://schemas.microsoft.com/office/2006/metadata/properties" xmlns:ns2="03fef8e7-46f3-4184-b40f-e9842c8106fe" xmlns:ns3="1b94a92b-635d-446f-b638-d3c1a2a64b88" targetNamespace="http://schemas.microsoft.com/office/2006/metadata/properties" ma:root="true" ma:fieldsID="1f7db4a0a7816c90ed739460ff3ef58d" ns2:_="" ns3:_="">
    <xsd:import namespace="03fef8e7-46f3-4184-b40f-e9842c8106fe"/>
    <xsd:import namespace="1b94a92b-635d-446f-b638-d3c1a2a64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ateofDocument" minOccurs="0"/>
                <xsd:element ref="ns2:Description" minOccurs="0"/>
                <xsd:element ref="ns2:overview" minOccurs="0"/>
                <xsd:element ref="ns2:Confidentiality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ef8e7-46f3-4184-b40f-e9842c810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ofDocument" ma:index="20" nillable="true" ma:displayName="Date of Document" ma:format="DateOnly" ma:internalName="DateofDocument">
      <xsd:simpleType>
        <xsd:restriction base="dms:DateTime"/>
      </xsd:simpleType>
    </xsd:element>
    <xsd:element name="Description" ma:index="21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overview" ma:index="22" nillable="true" ma:displayName="Overview" ma:format="Dropdown" ma:internalName="overview">
      <xsd:simpleType>
        <xsd:restriction base="dms:Note">
          <xsd:maxLength value="255"/>
        </xsd:restriction>
      </xsd:simpleType>
    </xsd:element>
    <xsd:element name="Confidentiality" ma:index="23" nillable="true" ma:displayName="Confidentiality" ma:default="Confidential (IOM Only)" ma:format="Dropdown" ma:internalName="Confidentiality">
      <xsd:simpleType>
        <xsd:restriction base="dms:Choice">
          <xsd:enumeration value="Restricted (IOM &amp; UN only)"/>
          <xsd:enumeration value="Confidential (IOM Only)"/>
          <xsd:enumeration value="Confidential (IOM authorized recipients only)"/>
          <xsd:enumeration value="Public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4a92b-635d-446f-b638-d3c1a2a64b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d08741be-8732-4473-a880-ff2685c7e724}" ma:internalName="TaxCatchAll" ma:showField="CatchAllData" ma:web="1b94a92b-635d-446f-b638-d3c1a2a64b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fef8e7-46f3-4184-b40f-e9842c8106fe">
      <Terms xmlns="http://schemas.microsoft.com/office/infopath/2007/PartnerControls"/>
    </lcf76f155ced4ddcb4097134ff3c332f>
    <TaxCatchAll xmlns="1b94a92b-635d-446f-b638-d3c1a2a64b88" xsi:nil="true"/>
    <overview xmlns="03fef8e7-46f3-4184-b40f-e9842c8106fe" xsi:nil="true"/>
    <Confidentiality xmlns="03fef8e7-46f3-4184-b40f-e9842c8106fe">Confidential (IOM Only)</Confidentiality>
    <DateofDocument xmlns="03fef8e7-46f3-4184-b40f-e9842c8106fe" xsi:nil="true"/>
    <Description xmlns="03fef8e7-46f3-4184-b40f-e9842c8106fe" xsi:nil="true"/>
    <SharedWithUsers xmlns="1b94a92b-635d-446f-b638-d3c1a2a64b8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70ABA91-24E8-404A-A38F-CEE10F31CB7C}"/>
</file>

<file path=customXml/itemProps2.xml><?xml version="1.0" encoding="utf-8"?>
<ds:datastoreItem xmlns:ds="http://schemas.openxmlformats.org/officeDocument/2006/customXml" ds:itemID="{4C7BF8F0-9AE1-47A6-B503-FE31BE314229}"/>
</file>

<file path=customXml/itemProps3.xml><?xml version="1.0" encoding="utf-8"?>
<ds:datastoreItem xmlns:ds="http://schemas.openxmlformats.org/officeDocument/2006/customXml" ds:itemID="{D0BC8917-CBDB-4DA8-87D9-AC2EC143F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IOM Project Budget Format 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fhernandez</dc:creator>
  <cp:lastModifiedBy>GRUNDY Sam</cp:lastModifiedBy>
  <cp:lastPrinted>2013-10-22T10:42:58Z</cp:lastPrinted>
  <dcterms:created xsi:type="dcterms:W3CDTF">2011-01-14T09:25:58Z</dcterms:created>
  <dcterms:modified xsi:type="dcterms:W3CDTF">2015-02-04T16:08:49Z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0x0101009231D1BD6C9B064685F02B7513D28303</vt:lpwstr>
  </property>
  <property fmtid="{D5CDD505-2E9C-101B-9397-08002B2CF9AE}" pid="3" name="Order">
    <vt:r8>66800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